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stara" reservationPassword="0"/>
  <workbookPr/>
  <bookViews>
    <workbookView xWindow="240" yWindow="120" windowWidth="14940" windowHeight="9225" activeTab="0"/>
  </bookViews>
  <sheets>
    <sheet name="D.1.1.2_SO 06-27-204.1" sheetId="1" r:id="rId1"/>
  </sheets>
  <definedNames/>
  <calcPr/>
  <webPublishing/>
</workbook>
</file>

<file path=xl/sharedStrings.xml><?xml version="1.0" encoding="utf-8"?>
<sst xmlns="http://schemas.openxmlformats.org/spreadsheetml/2006/main" count="464" uniqueCount="180">
  <si>
    <t>ASPE10</t>
  </si>
  <si>
    <t>S</t>
  </si>
  <si>
    <t>Firma: SUDOP BRNO, spol. s r.o.</t>
  </si>
  <si>
    <t>Soupis prací objektu</t>
  </si>
  <si>
    <t xml:space="preserve">Stavba: </t>
  </si>
  <si>
    <t>20098</t>
  </si>
  <si>
    <t>Přestavba ŽUB - městská infrastruktura - aktualizace dokumentace ulice Uhelná ve stupni DSP</t>
  </si>
  <si>
    <t>O</t>
  </si>
  <si>
    <t>Objekt:</t>
  </si>
  <si>
    <t>D.1.1.2</t>
  </si>
  <si>
    <t>Potrubní vedení (voda, plyn, kanalizace)</t>
  </si>
  <si>
    <t>O1</t>
  </si>
  <si>
    <t>Rozpočet:</t>
  </si>
  <si>
    <t>0,00</t>
  </si>
  <si>
    <t>15,00</t>
  </si>
  <si>
    <t>21,00</t>
  </si>
  <si>
    <t>3</t>
  </si>
  <si>
    <t>2</t>
  </si>
  <si>
    <t>SO 06-27-204.1</t>
  </si>
  <si>
    <t>Větev 2 ( Uhelná ) – 2.a 3. část, kanalizace-splašková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</si>
  <si>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</si>
  <si>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</si>
  <si>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</si>
  <si>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</si>
  <si>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</si>
  <si>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</si>
  <si>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</si>
  <si>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</si>
  <si>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</si>
  <si>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</si>
  <si>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</si>
  <si>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</si>
  <si>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</si>
  <si>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</si>
  <si>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</si>
  <si>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</si>
  <si>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</si>
  <si>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</si>
  <si>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</si>
  <si>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</si>
  <si>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015111</t>
  </si>
  <si>
    <t/>
  </si>
  <si>
    <t>POPLATKY ZA LIKVIDACŮ ODPADŮ NEKONTAMINOVANÝCH - 17 05 04 VYTĚŽENÉ ZEMINY A HORNINY - I. TŘÍDA TĚŽITELNOSTI</t>
  </si>
  <si>
    <t>T</t>
  </si>
  <si>
    <t>PP</t>
  </si>
  <si>
    <t>VV</t>
  </si>
  <si>
    <t>7483,07*1,8=13 469,526 [A] 
48,6*2,2=106,920 [B] 
Celkem: A+B=13 576,446 [C]</t>
  </si>
  <si>
    <t>TS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</si>
  <si>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</si>
  <si>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015130</t>
  </si>
  <si>
    <t>POPLATKY ZA LIKVIDACŮ ODPADŮ NEKONTAMINOVANÝCH - 17 03 02 VYBOURANÝ ASFALTOVÝ BETON BEZ DEHTU</t>
  </si>
  <si>
    <t>24,3*2,3=55,890 [A]</t>
  </si>
  <si>
    <t>R0291131</t>
  </si>
  <si>
    <t>OSTATNÍ POŽADAVKY - GEODETICKÉ ZAMĚŘENÍ - CELKY</t>
  </si>
  <si>
    <t>KUS</t>
  </si>
  <si>
    <t>zahrnuje veškeré náklady spojené s objednatelem požadovanými pracemi</t>
  </si>
  <si>
    <t>Zemní práce</t>
  </si>
  <si>
    <t>113138</t>
  </si>
  <si>
    <t>ODSTRANĚNÍ KRYTU ZPEVNĚNÝCH PLOCH S ASFALT POJIVEM, ODVOZ DO 20KM</t>
  </si>
  <si>
    <t>M3</t>
  </si>
  <si>
    <t>5*0,2*5,5=5,500 [A] 
9,4*0,2*10=18,800 [B] 
Celkem: A+B=24,300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</si>
  <si>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</si>
  <si>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113328</t>
  </si>
  <si>
    <t>ODSTRAN PODKL ZPEVNĚNÝCH PLOCH Z KAMENIVA NESTMEL, ODVOZ DO 20KM</t>
  </si>
  <si>
    <t>9,4*0,4*10=37,600 [A] 
5*0,4*5,5=11,000 [B] 
Celkem: A+B=48,600 [C]</t>
  </si>
  <si>
    <t>132738</t>
  </si>
  <si>
    <t>HLOUBENÍ RÝH ŠÍŘ DO 2M PAŽ I NEPAŽ TŘ. I, ODVOZ DO 20KM</t>
  </si>
  <si>
    <t>VÝKOP 
202,5*2,4*1,2=583,200 [I] 
6,8*1,6*1,2=13,056 [J] 
181,6*5*1,3=1 180,400 [K] 
((13,66+7)*2,22/2)*181,6=4 164,560 [L] 
60,7*5*1,2=364,200 [M] 
((14,56+7)*2,52/2)*60,7=1 648,952 [N] 
Celkem: I+J+K+L+M+N=7 954,368 [O] 
ZÁSYP 
472,18=472,180 [G] 
ODVOZ 
O-G=7 482,188 [P]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</si>
  <si>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</si>
  <si>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7</t>
  </si>
  <si>
    <t>13273A</t>
  </si>
  <si>
    <t>HLOUBENÍ RÝH ŠÍŘ DO 2M PAŽ I NEPAŽ TŘ. I - BEZ DOPRAVY</t>
  </si>
  <si>
    <t>202,5*1,91*1,2=464,130 [A] 
6,8*1,11*1,2=9,058 [B] 
Celkem: A+B=473,188 [C]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</si>
  <si>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</si>
  <si>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8</t>
  </si>
  <si>
    <t>17120</t>
  </si>
  <si>
    <t>ULOŽENÍ SYPANINY DO NÁSYPŮ A NA SKLÁDKY BEZ ZHUTNĚNÍ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</si>
  <si>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</si>
  <si>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</si>
  <si>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</si>
  <si>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</si>
  <si>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</si>
  <si>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</si>
  <si>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štěrkodrtí</t>
  </si>
  <si>
    <t>181,6*4,43*1,3=1 045,834 [A] 
((13,66+7)*1,72/2)*181,6=3 226,596 [B] 
60,7*4,51*1,3=355,884 [C] 
((14,56+7)*2,02/2)*60,7=1 321,779 [D] 
Celkem: A+B+C+D=5 950,093 [E]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</si>
  <si>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</si>
  <si>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11</t>
  </si>
  <si>
    <t>18110</t>
  </si>
  <si>
    <t>ÚPRAVA PLÁNĚ SE ZHUTNĚNÍM V HORNINĚ TŘ. I</t>
  </si>
  <si>
    <t>m2</t>
  </si>
  <si>
    <t>5*5,5=27,500 [A] 
9,4*10=94,000 [B] 
Celkem: A+B=121,500 [C]</t>
  </si>
  <si>
    <t>položka zahrnuje úpravu pláně včetně vyrovnání výškových rozdílů. Míru zhutnění určuje projekt.</t>
  </si>
  <si>
    <t>12</t>
  </si>
  <si>
    <t>18231</t>
  </si>
  <si>
    <t>ROZPROSTŘENÍ ORNICE V ROVINĚ V TL DO 0,10M</t>
  </si>
  <si>
    <t>4,6*1,4=6,440 [A]</t>
  </si>
  <si>
    <t>položka zahrnuje:  
nutné přemístění ornice z dočasných skládek vzdálených do 50m  
rozprostření ornice v předepsané tloušťce v rovině a ve svahu do 1:5</t>
  </si>
  <si>
    <t>13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</si>
  <si>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</si>
  <si>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</si>
  <si>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</si>
  <si>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14</t>
  </si>
  <si>
    <t>18247</t>
  </si>
  <si>
    <t>OŠETŘOVÁNÍ TRÁVNÍKU</t>
  </si>
  <si>
    <t>Zahrnuje pokosení se shrabáním, naložení shrabků na dopravní prostředek, s odvozem a se složením, to vše bez ohledu na sklon terénu  
zahrnuje nutné zalití a hnojení</t>
  </si>
  <si>
    <t>Vodorovné konstrukce</t>
  </si>
  <si>
    <t>15</t>
  </si>
  <si>
    <t>45131</t>
  </si>
  <si>
    <t>PODKL A VÝPLŇ VRSTVY Z PROST BET</t>
  </si>
  <si>
    <t>15*(1,5*0,1*1,5)=3,375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</si>
  <si>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</si>
  <si>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16</t>
  </si>
  <si>
    <t>45157</t>
  </si>
  <si>
    <t>PODKLADNÍ A VÝPLŇOVÉ VRSTVY Z KAMENIVA TĚŽENÉHO</t>
  </si>
  <si>
    <t>15*(1,7*1,7*0,2)=8,670 [A] 
202,5*0,08*1,2=19,440 [B] 
6,8*0,08*1,2=0,653 [C] 
181,6*0,08*1,3=18,886 [D] 
60,7*0,08*1,2=5,827 [E] 
Celkem: A+B+C+D+E=53,476 [F]</t>
  </si>
  <si>
    <t>položka zahrnuje dodávku předepsaného kameniva, mimostaveništní a vnitrostaveništní dopravu a jeho uložení  
není-li v zadávací dokumentaci uvedeno jinak, jedná se o nakupovaný materiál</t>
  </si>
  <si>
    <t>Komunikace</t>
  </si>
  <si>
    <t>17</t>
  </si>
  <si>
    <t>572121</t>
  </si>
  <si>
    <t>INFILTRAČNÍ POSTŘIK ASFALTOVÝ DO 1,0KG/M2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</si>
  <si>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</si>
  <si>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18</t>
  </si>
  <si>
    <t>572214</t>
  </si>
  <si>
    <t>SPOJOVACÍ POSTŘIK Z MODIFIK EMULZE DO 0,5KG/M2</t>
  </si>
  <si>
    <t>5*5,5=27,500 [A] 
9,4*10=94,000 [B] 
Celkem: A+B=121,500 [C] 
2*C=243,000 [D]</t>
  </si>
  <si>
    <t>19</t>
  </si>
  <si>
    <t>574B43</t>
  </si>
  <si>
    <t>ASFALTOVÝ BETON PRO OBRUSNÉ VRSTVY MODIFIK ACO 11 TL. 50MM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</si>
  <si>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</si>
  <si>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20</t>
  </si>
  <si>
    <t>574F66</t>
  </si>
  <si>
    <t>ASFALTOVÝ BETON PRO PODKLADNÍ VRSTVY MODIFIK ACP 16+, 16S TL. 70MM</t>
  </si>
  <si>
    <t>21</t>
  </si>
  <si>
    <t>574F76</t>
  </si>
  <si>
    <t>ASFALTOVÝ BETON PRO PODKLADNÍ VRSTVY MODIFIK ACP 16+, 16S TL. 80MM</t>
  </si>
  <si>
    <t>Potrubí</t>
  </si>
  <si>
    <t>22</t>
  </si>
  <si>
    <t>83445</t>
  </si>
  <si>
    <t>POTRUBÍ Z TRUB KAMENINOVÝCH DN DO 300MM</t>
  </si>
  <si>
    <t>m</t>
  </si>
  <si>
    <t>(209,3+60,7)*1,1=297,000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</si>
  <si>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</si>
  <si>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23</t>
  </si>
  <si>
    <t>83446</t>
  </si>
  <si>
    <t>POTRUBÍ Z TRUB KAMENINOVÝCH DN DO 400MM</t>
  </si>
  <si>
    <t>181,63*1,1=199,793 [A]</t>
  </si>
  <si>
    <t>24</t>
  </si>
  <si>
    <t>894145</t>
  </si>
  <si>
    <t>ŠACHTY KANALIZAČNÍ Z BETON DÍLCŮ NA POTRUBÍ DN DO 300MM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</si>
  <si>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</si>
  <si>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25</t>
  </si>
  <si>
    <t>894146</t>
  </si>
  <si>
    <t>ŠACHTY KANALIZAČNÍ Z BETON DÍLCŮ NA POTRUBÍ DN DO 400MM</t>
  </si>
  <si>
    <t>26</t>
  </si>
  <si>
    <t>899522</t>
  </si>
  <si>
    <t>OBETONOVÁNÍ POTRUBÍ Z PROSTÉHO BETONU DO C12/15</t>
  </si>
  <si>
    <t>202,5*0,41*1,2=99,630 [A] 
6,8*0,41*1,2=3,346 [B] 
181,63*0,49*1,3=115,698 [C] 
60,7*0,41*1,2=29,864 [D] 
Celkem: A+B+C+D=248,538 [E] 
OBJEM POTRUBÍ 
202,5*0,0951=19,258 [F] 
6,8*0,0951=0,647 [G] 
181,63*0,1647=29,914 [I] 
60,7*0,0951=5,773 [H] 
Celkem: F+G+I+H=55,592 [J] 
E-J=192,946 [K]</t>
  </si>
  <si>
    <t>27</t>
  </si>
  <si>
    <t>899652</t>
  </si>
  <si>
    <t>ZKOUŠKA VODOTĚSNOSTI POTRUBÍ DN DO 300MM</t>
  </si>
  <si>
    <t>209,5+60,7=270,200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</si>
  <si>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</si>
  <si>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28</t>
  </si>
  <si>
    <t>899662</t>
  </si>
  <si>
    <t>ZKOUŠKA VODOTĚSNOSTI POTRUBÍ DN DO 400MM</t>
  </si>
  <si>
    <t>29</t>
  </si>
  <si>
    <t>89980</t>
  </si>
  <si>
    <t>TELEVIZNÍ PROHLÍDKA POTRUBÍ</t>
  </si>
  <si>
    <t>209,3+181,63+60,7=451,630 [A]</t>
  </si>
  <si>
    <t>položka zahrnuje prohlídku potrubí televizní kamerou, záznam prohlídky na nosičích DVD a vyhotovení závěrečného písemného protokolu</t>
  </si>
  <si>
    <t>Ostatní konstrukce a práce</t>
  </si>
  <si>
    <t>30</t>
  </si>
  <si>
    <t>919113</t>
  </si>
  <si>
    <t>ŘEZÁNÍ ASFALTOVÉHO KRYTU VOZOVEK TL DO 150MM</t>
  </si>
  <si>
    <t>45,5+31,7=77,200 [A]</t>
  </si>
  <si>
    <t>položka zahrnuje řezání vozovkové vrstvy v předepsané tloušťce, včetně spotřeby vody</t>
  </si>
  <si>
    <t>31</t>
  </si>
  <si>
    <t>931322</t>
  </si>
  <si>
    <t>TĚSNĚNÍ DILATAČ SPAR ASF ZÁLIVKOU MODIFIK PRŮŘ DO 200MM2</t>
  </si>
  <si>
    <t>položka zahrnuje dodávku a osazení předepsaného materiálu, očištění ploch spáry před úpravou, očištění okolí spáry po úpravě  
nezahrnuje těsnící profil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</si>
</sst>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sharedStrings" Target="sharedStrings.xml" /><Relationship Id="rId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8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0+O9+O22+O67+O76+O97+O130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6">
        <f>0+I9+I22+I67+I76+I97+I130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25.5">
      <c r="A10" s="18" t="s">
        <v>39</v>
      </c>
      <c s="23" t="s">
        <v>23</v>
      </c>
      <c s="23" t="s">
        <v>40</v>
      </c>
      <c s="18" t="s">
        <v>41</v>
      </c>
      <c s="24" t="s">
        <v>42</v>
      </c>
      <c s="25" t="s">
        <v>43</v>
      </c>
      <c s="26">
        <v>13576.446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41</v>
      </c>
    </row>
    <row r="12" spans="1:5" ht="38.25">
      <c r="A12" s="30" t="s">
        <v>45</v>
      </c>
      <c r="E12" s="31" t="s">
        <v>46</v>
      </c>
    </row>
    <row r="13" spans="1:5" ht="140.25">
      <c r="A13" t="s">
        <v>47</v>
      </c>
      <c r="E13" s="29" t="s">
        <v>48</v>
      </c>
    </row>
    <row r="14" spans="1:16" ht="25.5">
      <c r="A14" s="18" t="s">
        <v>39</v>
      </c>
      <c s="23" t="s">
        <v>17</v>
      </c>
      <c s="23" t="s">
        <v>49</v>
      </c>
      <c s="18" t="s">
        <v>41</v>
      </c>
      <c s="24" t="s">
        <v>50</v>
      </c>
      <c s="25" t="s">
        <v>43</v>
      </c>
      <c s="26">
        <v>55.89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41</v>
      </c>
    </row>
    <row r="16" spans="1:5" ht="12.75">
      <c r="A16" s="30" t="s">
        <v>45</v>
      </c>
      <c r="E16" s="31" t="s">
        <v>51</v>
      </c>
    </row>
    <row r="17" spans="1:5" ht="140.25">
      <c r="A17" t="s">
        <v>47</v>
      </c>
      <c r="E17" s="29" t="s">
        <v>48</v>
      </c>
    </row>
    <row r="18" spans="1:16" ht="12.75">
      <c r="A18" s="18" t="s">
        <v>39</v>
      </c>
      <c s="23" t="s">
        <v>16</v>
      </c>
      <c s="23" t="s">
        <v>52</v>
      </c>
      <c s="18" t="s">
        <v>41</v>
      </c>
      <c s="24" t="s">
        <v>53</v>
      </c>
      <c s="25" t="s">
        <v>54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41</v>
      </c>
    </row>
    <row r="20" spans="1:5" ht="12.75">
      <c r="A20" s="30" t="s">
        <v>45</v>
      </c>
      <c r="E20" s="31" t="s">
        <v>41</v>
      </c>
    </row>
    <row r="21" spans="1:5" ht="12.75">
      <c r="A21" t="s">
        <v>47</v>
      </c>
      <c r="E21" s="29" t="s">
        <v>55</v>
      </c>
    </row>
    <row r="22" spans="1:18" ht="12.75" customHeight="1">
      <c r="A22" s="5" t="s">
        <v>37</v>
      </c>
      <c s="5"/>
      <c s="34" t="s">
        <v>23</v>
      </c>
      <c s="5"/>
      <c s="21" t="s">
        <v>56</v>
      </c>
      <c s="5"/>
      <c s="5"/>
      <c s="5"/>
      <c s="35">
        <f>0+Q22</f>
      </c>
      <c r="O22">
        <f>0+R22</f>
      </c>
      <c r="Q22">
        <f>0+I23+I27+I31+I35+I39+I43+I47+I51+I55+I59+I63</f>
      </c>
      <c>
        <f>0+O23+O27+O31+O35+O39+O43+O47+O51+O55+O59+O63</f>
      </c>
    </row>
    <row r="23" spans="1:16" ht="25.5">
      <c r="A23" s="18" t="s">
        <v>39</v>
      </c>
      <c s="23" t="s">
        <v>27</v>
      </c>
      <c s="23" t="s">
        <v>57</v>
      </c>
      <c s="18" t="s">
        <v>41</v>
      </c>
      <c s="24" t="s">
        <v>58</v>
      </c>
      <c s="25" t="s">
        <v>59</v>
      </c>
      <c s="26">
        <v>24.3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41</v>
      </c>
    </row>
    <row r="25" spans="1:5" ht="38.25">
      <c r="A25" s="30" t="s">
        <v>45</v>
      </c>
      <c r="E25" s="31" t="s">
        <v>60</v>
      </c>
    </row>
    <row r="26" spans="1:5" ht="63.75">
      <c r="A26" t="s">
        <v>47</v>
      </c>
      <c r="E26" s="29" t="s">
        <v>61</v>
      </c>
    </row>
    <row r="27" spans="1:16" ht="25.5">
      <c r="A27" s="18" t="s">
        <v>39</v>
      </c>
      <c s="23" t="s">
        <v>29</v>
      </c>
      <c s="23" t="s">
        <v>62</v>
      </c>
      <c s="18" t="s">
        <v>41</v>
      </c>
      <c s="24" t="s">
        <v>63</v>
      </c>
      <c s="25" t="s">
        <v>59</v>
      </c>
      <c s="26">
        <v>48.6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41</v>
      </c>
    </row>
    <row r="29" spans="1:5" ht="38.25">
      <c r="A29" s="30" t="s">
        <v>45</v>
      </c>
      <c r="E29" s="31" t="s">
        <v>64</v>
      </c>
    </row>
    <row r="30" spans="1:5" ht="63.75">
      <c r="A30" t="s">
        <v>47</v>
      </c>
      <c r="E30" s="29" t="s">
        <v>61</v>
      </c>
    </row>
    <row r="31" spans="1:16" ht="12.75">
      <c r="A31" s="18" t="s">
        <v>39</v>
      </c>
      <c s="23" t="s">
        <v>31</v>
      </c>
      <c s="23" t="s">
        <v>65</v>
      </c>
      <c s="18" t="s">
        <v>41</v>
      </c>
      <c s="24" t="s">
        <v>66</v>
      </c>
      <c s="25" t="s">
        <v>59</v>
      </c>
      <c s="26">
        <v>7482.188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41</v>
      </c>
    </row>
    <row r="33" spans="1:5" ht="178.5">
      <c r="A33" s="30" t="s">
        <v>45</v>
      </c>
      <c r="E33" s="31" t="s">
        <v>67</v>
      </c>
    </row>
    <row r="34" spans="1:5" ht="318.75">
      <c r="A34" t="s">
        <v>47</v>
      </c>
      <c r="E34" s="29" t="s">
        <v>68</v>
      </c>
    </row>
    <row r="35" spans="1:16" ht="12.75">
      <c r="A35" s="18" t="s">
        <v>39</v>
      </c>
      <c s="23" t="s">
        <v>69</v>
      </c>
      <c s="23" t="s">
        <v>70</v>
      </c>
      <c s="18" t="s">
        <v>41</v>
      </c>
      <c s="24" t="s">
        <v>71</v>
      </c>
      <c s="25" t="s">
        <v>59</v>
      </c>
      <c s="26">
        <v>473.188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41</v>
      </c>
    </row>
    <row r="37" spans="1:5" ht="38.25">
      <c r="A37" s="30" t="s">
        <v>45</v>
      </c>
      <c r="E37" s="31" t="s">
        <v>72</v>
      </c>
    </row>
    <row r="38" spans="1:5" ht="318.75">
      <c r="A38" t="s">
        <v>47</v>
      </c>
      <c r="E38" s="29" t="s">
        <v>73</v>
      </c>
    </row>
    <row r="39" spans="1:16" ht="12.75">
      <c r="A39" s="18" t="s">
        <v>39</v>
      </c>
      <c s="23" t="s">
        <v>74</v>
      </c>
      <c s="23" t="s">
        <v>75</v>
      </c>
      <c s="18" t="s">
        <v>41</v>
      </c>
      <c s="24" t="s">
        <v>76</v>
      </c>
      <c s="25" t="s">
        <v>59</v>
      </c>
      <c s="26">
        <v>473.188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41</v>
      </c>
    </row>
    <row r="41" spans="1:5" ht="38.25">
      <c r="A41" s="30" t="s">
        <v>45</v>
      </c>
      <c r="E41" s="31" t="s">
        <v>72</v>
      </c>
    </row>
    <row r="42" spans="1:5" ht="191.25">
      <c r="A42" t="s">
        <v>47</v>
      </c>
      <c r="E42" s="29" t="s">
        <v>77</v>
      </c>
    </row>
    <row r="43" spans="1:16" ht="12.75">
      <c r="A43" s="18" t="s">
        <v>39</v>
      </c>
      <c s="23" t="s">
        <v>34</v>
      </c>
      <c s="23" t="s">
        <v>78</v>
      </c>
      <c s="18" t="s">
        <v>41</v>
      </c>
      <c s="24" t="s">
        <v>79</v>
      </c>
      <c s="25" t="s">
        <v>59</v>
      </c>
      <c s="26">
        <v>473.188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41</v>
      </c>
    </row>
    <row r="45" spans="1:5" ht="38.25">
      <c r="A45" s="30" t="s">
        <v>45</v>
      </c>
      <c r="E45" s="31" t="s">
        <v>72</v>
      </c>
    </row>
    <row r="46" spans="1:5" ht="229.5">
      <c r="A46" t="s">
        <v>47</v>
      </c>
      <c r="E46" s="29" t="s">
        <v>80</v>
      </c>
    </row>
    <row r="47" spans="1:16" ht="12.75">
      <c r="A47" s="18" t="s">
        <v>39</v>
      </c>
      <c s="23" t="s">
        <v>36</v>
      </c>
      <c s="23" t="s">
        <v>81</v>
      </c>
      <c s="18" t="s">
        <v>41</v>
      </c>
      <c s="24" t="s">
        <v>82</v>
      </c>
      <c s="25" t="s">
        <v>59</v>
      </c>
      <c s="26">
        <v>5950.093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83</v>
      </c>
    </row>
    <row r="49" spans="1:5" ht="63.75">
      <c r="A49" s="30" t="s">
        <v>45</v>
      </c>
      <c r="E49" s="31" t="s">
        <v>84</v>
      </c>
    </row>
    <row r="50" spans="1:5" ht="229.5">
      <c r="A50" t="s">
        <v>47</v>
      </c>
      <c r="E50" s="29" t="s">
        <v>85</v>
      </c>
    </row>
    <row r="51" spans="1:16" ht="12.75">
      <c r="A51" s="18" t="s">
        <v>39</v>
      </c>
      <c s="23" t="s">
        <v>86</v>
      </c>
      <c s="23" t="s">
        <v>87</v>
      </c>
      <c s="18" t="s">
        <v>41</v>
      </c>
      <c s="24" t="s">
        <v>88</v>
      </c>
      <c s="25" t="s">
        <v>89</v>
      </c>
      <c s="26">
        <v>121.5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41</v>
      </c>
    </row>
    <row r="53" spans="1:5" ht="38.25">
      <c r="A53" s="30" t="s">
        <v>45</v>
      </c>
      <c r="E53" s="31" t="s">
        <v>90</v>
      </c>
    </row>
    <row r="54" spans="1:5" ht="25.5">
      <c r="A54" t="s">
        <v>47</v>
      </c>
      <c r="E54" s="29" t="s">
        <v>91</v>
      </c>
    </row>
    <row r="55" spans="1:16" ht="12.75">
      <c r="A55" s="18" t="s">
        <v>39</v>
      </c>
      <c s="23" t="s">
        <v>92</v>
      </c>
      <c s="23" t="s">
        <v>93</v>
      </c>
      <c s="18" t="s">
        <v>41</v>
      </c>
      <c s="24" t="s">
        <v>94</v>
      </c>
      <c s="25" t="s">
        <v>89</v>
      </c>
      <c s="26">
        <v>6.44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44</v>
      </c>
      <c r="E56" s="29" t="s">
        <v>41</v>
      </c>
    </row>
    <row r="57" spans="1:5" ht="12.75">
      <c r="A57" s="30" t="s">
        <v>45</v>
      </c>
      <c r="E57" s="31" t="s">
        <v>95</v>
      </c>
    </row>
    <row r="58" spans="1:5" ht="38.25">
      <c r="A58" t="s">
        <v>47</v>
      </c>
      <c r="E58" s="29" t="s">
        <v>96</v>
      </c>
    </row>
    <row r="59" spans="1:16" ht="12.75">
      <c r="A59" s="18" t="s">
        <v>39</v>
      </c>
      <c s="23" t="s">
        <v>97</v>
      </c>
      <c s="23" t="s">
        <v>98</v>
      </c>
      <c s="18" t="s">
        <v>41</v>
      </c>
      <c s="24" t="s">
        <v>99</v>
      </c>
      <c s="25" t="s">
        <v>89</v>
      </c>
      <c s="26">
        <v>6.44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44</v>
      </c>
      <c r="E60" s="29" t="s">
        <v>41</v>
      </c>
    </row>
    <row r="61" spans="1:5" ht="12.75">
      <c r="A61" s="30" t="s">
        <v>45</v>
      </c>
      <c r="E61" s="31" t="s">
        <v>95</v>
      </c>
    </row>
    <row r="62" spans="1:5" ht="25.5">
      <c r="A62" t="s">
        <v>47</v>
      </c>
      <c r="E62" s="29" t="s">
        <v>100</v>
      </c>
    </row>
    <row r="63" spans="1:16" ht="12.75">
      <c r="A63" s="18" t="s">
        <v>39</v>
      </c>
      <c s="23" t="s">
        <v>101</v>
      </c>
      <c s="23" t="s">
        <v>102</v>
      </c>
      <c s="18" t="s">
        <v>41</v>
      </c>
      <c s="24" t="s">
        <v>103</v>
      </c>
      <c s="25" t="s">
        <v>89</v>
      </c>
      <c s="26">
        <v>6.44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41</v>
      </c>
    </row>
    <row r="65" spans="1:5" ht="12.75">
      <c r="A65" s="30" t="s">
        <v>45</v>
      </c>
      <c r="E65" s="31" t="s">
        <v>95</v>
      </c>
    </row>
    <row r="66" spans="1:5" ht="38.25">
      <c r="A66" t="s">
        <v>47</v>
      </c>
      <c r="E66" s="29" t="s">
        <v>104</v>
      </c>
    </row>
    <row r="67" spans="1:18" ht="12.75" customHeight="1">
      <c r="A67" s="5" t="s">
        <v>37</v>
      </c>
      <c s="5"/>
      <c s="34" t="s">
        <v>27</v>
      </c>
      <c s="5"/>
      <c s="21" t="s">
        <v>105</v>
      </c>
      <c s="5"/>
      <c s="5"/>
      <c s="5"/>
      <c s="35">
        <f>0+Q67</f>
      </c>
      <c r="O67">
        <f>0+R67</f>
      </c>
      <c r="Q67">
        <f>0+I68+I72</f>
      </c>
      <c>
        <f>0+O68+O72</f>
      </c>
    </row>
    <row r="68" spans="1:16" ht="12.75">
      <c r="A68" s="18" t="s">
        <v>39</v>
      </c>
      <c s="23" t="s">
        <v>106</v>
      </c>
      <c s="23" t="s">
        <v>107</v>
      </c>
      <c s="18" t="s">
        <v>41</v>
      </c>
      <c s="24" t="s">
        <v>108</v>
      </c>
      <c s="25" t="s">
        <v>59</v>
      </c>
      <c s="26">
        <v>3.375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44</v>
      </c>
      <c r="E69" s="29" t="s">
        <v>41</v>
      </c>
    </row>
    <row r="70" spans="1:5" ht="12.75">
      <c r="A70" s="30" t="s">
        <v>45</v>
      </c>
      <c r="E70" s="31" t="s">
        <v>109</v>
      </c>
    </row>
    <row r="71" spans="1:5" ht="369.75">
      <c r="A71" t="s">
        <v>47</v>
      </c>
      <c r="E71" s="29" t="s">
        <v>110</v>
      </c>
    </row>
    <row r="72" spans="1:16" ht="12.75">
      <c r="A72" s="18" t="s">
        <v>39</v>
      </c>
      <c s="23" t="s">
        <v>111</v>
      </c>
      <c s="23" t="s">
        <v>112</v>
      </c>
      <c s="18" t="s">
        <v>41</v>
      </c>
      <c s="24" t="s">
        <v>113</v>
      </c>
      <c s="25" t="s">
        <v>59</v>
      </c>
      <c s="26">
        <v>53.476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44</v>
      </c>
      <c r="E73" s="29" t="s">
        <v>41</v>
      </c>
    </row>
    <row r="74" spans="1:5" ht="76.5">
      <c r="A74" s="30" t="s">
        <v>45</v>
      </c>
      <c r="E74" s="31" t="s">
        <v>114</v>
      </c>
    </row>
    <row r="75" spans="1:5" ht="38.25">
      <c r="A75" t="s">
        <v>47</v>
      </c>
      <c r="E75" s="29" t="s">
        <v>115</v>
      </c>
    </row>
    <row r="76" spans="1:18" ht="12.75" customHeight="1">
      <c r="A76" s="5" t="s">
        <v>37</v>
      </c>
      <c s="5"/>
      <c s="34" t="s">
        <v>29</v>
      </c>
      <c s="5"/>
      <c s="21" t="s">
        <v>116</v>
      </c>
      <c s="5"/>
      <c s="5"/>
      <c s="5"/>
      <c s="35">
        <f>0+Q76</f>
      </c>
      <c r="O76">
        <f>0+R76</f>
      </c>
      <c r="Q76">
        <f>0+I77+I81+I85+I89+I93</f>
      </c>
      <c>
        <f>0+O77+O81+O85+O89+O93</f>
      </c>
    </row>
    <row r="77" spans="1:16" ht="12.75">
      <c r="A77" s="18" t="s">
        <v>39</v>
      </c>
      <c s="23" t="s">
        <v>117</v>
      </c>
      <c s="23" t="s">
        <v>118</v>
      </c>
      <c s="18" t="s">
        <v>41</v>
      </c>
      <c s="24" t="s">
        <v>119</v>
      </c>
      <c s="25" t="s">
        <v>89</v>
      </c>
      <c s="26">
        <v>121.5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44</v>
      </c>
      <c r="E78" s="29" t="s">
        <v>41</v>
      </c>
    </row>
    <row r="79" spans="1:5" ht="38.25">
      <c r="A79" s="30" t="s">
        <v>45</v>
      </c>
      <c r="E79" s="31" t="s">
        <v>90</v>
      </c>
    </row>
    <row r="80" spans="1:5" ht="51">
      <c r="A80" t="s">
        <v>47</v>
      </c>
      <c r="E80" s="29" t="s">
        <v>120</v>
      </c>
    </row>
    <row r="81" spans="1:16" ht="12.75">
      <c r="A81" s="18" t="s">
        <v>39</v>
      </c>
      <c s="23" t="s">
        <v>121</v>
      </c>
      <c s="23" t="s">
        <v>122</v>
      </c>
      <c s="18" t="s">
        <v>41</v>
      </c>
      <c s="24" t="s">
        <v>123</v>
      </c>
      <c s="25" t="s">
        <v>89</v>
      </c>
      <c s="26">
        <v>243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44</v>
      </c>
      <c r="E82" s="29" t="s">
        <v>41</v>
      </c>
    </row>
    <row r="83" spans="1:5" ht="63.75">
      <c r="A83" s="30" t="s">
        <v>45</v>
      </c>
      <c r="E83" s="31" t="s">
        <v>124</v>
      </c>
    </row>
    <row r="84" spans="1:5" ht="51">
      <c r="A84" t="s">
        <v>47</v>
      </c>
      <c r="E84" s="29" t="s">
        <v>120</v>
      </c>
    </row>
    <row r="85" spans="1:16" ht="12.75">
      <c r="A85" s="18" t="s">
        <v>39</v>
      </c>
      <c s="23" t="s">
        <v>125</v>
      </c>
      <c s="23" t="s">
        <v>126</v>
      </c>
      <c s="18" t="s">
        <v>41</v>
      </c>
      <c s="24" t="s">
        <v>127</v>
      </c>
      <c s="25" t="s">
        <v>89</v>
      </c>
      <c s="26">
        <v>121.5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44</v>
      </c>
      <c r="E86" s="29" t="s">
        <v>41</v>
      </c>
    </row>
    <row r="87" spans="1:5" ht="38.25">
      <c r="A87" s="30" t="s">
        <v>45</v>
      </c>
      <c r="E87" s="31" t="s">
        <v>90</v>
      </c>
    </row>
    <row r="88" spans="1:5" ht="140.25">
      <c r="A88" t="s">
        <v>47</v>
      </c>
      <c r="E88" s="29" t="s">
        <v>128</v>
      </c>
    </row>
    <row r="89" spans="1:16" ht="25.5">
      <c r="A89" s="18" t="s">
        <v>39</v>
      </c>
      <c s="23" t="s">
        <v>129</v>
      </c>
      <c s="23" t="s">
        <v>130</v>
      </c>
      <c s="18" t="s">
        <v>41</v>
      </c>
      <c s="24" t="s">
        <v>131</v>
      </c>
      <c s="25" t="s">
        <v>89</v>
      </c>
      <c s="26">
        <v>121.5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44</v>
      </c>
      <c r="E90" s="29" t="s">
        <v>41</v>
      </c>
    </row>
    <row r="91" spans="1:5" ht="38.25">
      <c r="A91" s="30" t="s">
        <v>45</v>
      </c>
      <c r="E91" s="31" t="s">
        <v>90</v>
      </c>
    </row>
    <row r="92" spans="1:5" ht="140.25">
      <c r="A92" t="s">
        <v>47</v>
      </c>
      <c r="E92" s="29" t="s">
        <v>128</v>
      </c>
    </row>
    <row r="93" spans="1:16" ht="25.5">
      <c r="A93" s="18" t="s">
        <v>39</v>
      </c>
      <c s="23" t="s">
        <v>132</v>
      </c>
      <c s="23" t="s">
        <v>133</v>
      </c>
      <c s="18" t="s">
        <v>41</v>
      </c>
      <c s="24" t="s">
        <v>134</v>
      </c>
      <c s="25" t="s">
        <v>89</v>
      </c>
      <c s="26">
        <v>121.5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44</v>
      </c>
      <c r="E94" s="29" t="s">
        <v>41</v>
      </c>
    </row>
    <row r="95" spans="1:5" ht="38.25">
      <c r="A95" s="30" t="s">
        <v>45</v>
      </c>
      <c r="E95" s="31" t="s">
        <v>90</v>
      </c>
    </row>
    <row r="96" spans="1:5" ht="140.25">
      <c r="A96" t="s">
        <v>47</v>
      </c>
      <c r="E96" s="29" t="s">
        <v>128</v>
      </c>
    </row>
    <row r="97" spans="1:18" ht="12.75" customHeight="1">
      <c r="A97" s="5" t="s">
        <v>37</v>
      </c>
      <c s="5"/>
      <c s="34" t="s">
        <v>74</v>
      </c>
      <c s="5"/>
      <c s="21" t="s">
        <v>135</v>
      </c>
      <c s="5"/>
      <c s="5"/>
      <c s="5"/>
      <c s="35">
        <f>0+Q97</f>
      </c>
      <c r="O97">
        <f>0+R97</f>
      </c>
      <c r="Q97">
        <f>0+I98+I102+I106+I110+I114+I118+I122+I126</f>
      </c>
      <c>
        <f>0+O98+O102+O106+O110+O114+O118+O122+O126</f>
      </c>
    </row>
    <row r="98" spans="1:16" ht="12.75">
      <c r="A98" s="18" t="s">
        <v>39</v>
      </c>
      <c s="23" t="s">
        <v>136</v>
      </c>
      <c s="23" t="s">
        <v>137</v>
      </c>
      <c s="18" t="s">
        <v>41</v>
      </c>
      <c s="24" t="s">
        <v>138</v>
      </c>
      <c s="25" t="s">
        <v>139</v>
      </c>
      <c s="26">
        <v>297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12.75">
      <c r="A99" s="28" t="s">
        <v>44</v>
      </c>
      <c r="E99" s="29" t="s">
        <v>41</v>
      </c>
    </row>
    <row r="100" spans="1:5" ht="12.75">
      <c r="A100" s="30" t="s">
        <v>45</v>
      </c>
      <c r="E100" s="31" t="s">
        <v>140</v>
      </c>
    </row>
    <row r="101" spans="1:5" ht="255">
      <c r="A101" t="s">
        <v>47</v>
      </c>
      <c r="E101" s="29" t="s">
        <v>141</v>
      </c>
    </row>
    <row r="102" spans="1:16" ht="12.75">
      <c r="A102" s="18" t="s">
        <v>39</v>
      </c>
      <c s="23" t="s">
        <v>142</v>
      </c>
      <c s="23" t="s">
        <v>143</v>
      </c>
      <c s="18" t="s">
        <v>41</v>
      </c>
      <c s="24" t="s">
        <v>144</v>
      </c>
      <c s="25" t="s">
        <v>139</v>
      </c>
      <c s="26">
        <v>199.793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12.75">
      <c r="A103" s="28" t="s">
        <v>44</v>
      </c>
      <c r="E103" s="29" t="s">
        <v>41</v>
      </c>
    </row>
    <row r="104" spans="1:5" ht="12.75">
      <c r="A104" s="30" t="s">
        <v>45</v>
      </c>
      <c r="E104" s="31" t="s">
        <v>145</v>
      </c>
    </row>
    <row r="105" spans="1:5" ht="255">
      <c r="A105" t="s">
        <v>47</v>
      </c>
      <c r="E105" s="29" t="s">
        <v>141</v>
      </c>
    </row>
    <row r="106" spans="1:16" ht="12.75">
      <c r="A106" s="18" t="s">
        <v>39</v>
      </c>
      <c s="23" t="s">
        <v>146</v>
      </c>
      <c s="23" t="s">
        <v>147</v>
      </c>
      <c s="18" t="s">
        <v>41</v>
      </c>
      <c s="24" t="s">
        <v>148</v>
      </c>
      <c s="25" t="s">
        <v>54</v>
      </c>
      <c s="26">
        <v>10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12.75">
      <c r="A107" s="28" t="s">
        <v>44</v>
      </c>
      <c r="E107" s="29" t="s">
        <v>41</v>
      </c>
    </row>
    <row r="108" spans="1:5" ht="12.75">
      <c r="A108" s="30" t="s">
        <v>45</v>
      </c>
      <c r="E108" s="31" t="s">
        <v>41</v>
      </c>
    </row>
    <row r="109" spans="1:5" ht="242.25">
      <c r="A109" t="s">
        <v>47</v>
      </c>
      <c r="E109" s="29" t="s">
        <v>149</v>
      </c>
    </row>
    <row r="110" spans="1:16" ht="12.75">
      <c r="A110" s="18" t="s">
        <v>39</v>
      </c>
      <c s="23" t="s">
        <v>150</v>
      </c>
      <c s="23" t="s">
        <v>151</v>
      </c>
      <c s="18" t="s">
        <v>41</v>
      </c>
      <c s="24" t="s">
        <v>152</v>
      </c>
      <c s="25" t="s">
        <v>54</v>
      </c>
      <c s="26">
        <v>5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12.75">
      <c r="A111" s="28" t="s">
        <v>44</v>
      </c>
      <c r="E111" s="29" t="s">
        <v>41</v>
      </c>
    </row>
    <row r="112" spans="1:5" ht="12.75">
      <c r="A112" s="30" t="s">
        <v>45</v>
      </c>
      <c r="E112" s="31" t="s">
        <v>41</v>
      </c>
    </row>
    <row r="113" spans="1:5" ht="242.25">
      <c r="A113" t="s">
        <v>47</v>
      </c>
      <c r="E113" s="29" t="s">
        <v>149</v>
      </c>
    </row>
    <row r="114" spans="1:16" ht="12.75">
      <c r="A114" s="18" t="s">
        <v>39</v>
      </c>
      <c s="23" t="s">
        <v>153</v>
      </c>
      <c s="23" t="s">
        <v>154</v>
      </c>
      <c s="18" t="s">
        <v>41</v>
      </c>
      <c s="24" t="s">
        <v>155</v>
      </c>
      <c s="25" t="s">
        <v>59</v>
      </c>
      <c s="26">
        <v>192.946</v>
      </c>
      <c s="27">
        <v>0</v>
      </c>
      <c s="27">
        <f>ROUND(ROUND(H114,2)*ROUND(G114,3),2)</f>
      </c>
      <c r="O114">
        <f>(I114*21)/100</f>
      </c>
      <c t="s">
        <v>17</v>
      </c>
    </row>
    <row r="115" spans="1:5" ht="12.75">
      <c r="A115" s="28" t="s">
        <v>44</v>
      </c>
      <c r="E115" s="29" t="s">
        <v>41</v>
      </c>
    </row>
    <row r="116" spans="1:5" ht="178.5">
      <c r="A116" s="30" t="s">
        <v>45</v>
      </c>
      <c r="E116" s="31" t="s">
        <v>156</v>
      </c>
    </row>
    <row r="117" spans="1:5" ht="369.75">
      <c r="A117" t="s">
        <v>47</v>
      </c>
      <c r="E117" s="29" t="s">
        <v>110</v>
      </c>
    </row>
    <row r="118" spans="1:16" ht="12.75">
      <c r="A118" s="18" t="s">
        <v>39</v>
      </c>
      <c s="23" t="s">
        <v>157</v>
      </c>
      <c s="23" t="s">
        <v>158</v>
      </c>
      <c s="18" t="s">
        <v>41</v>
      </c>
      <c s="24" t="s">
        <v>159</v>
      </c>
      <c s="25" t="s">
        <v>139</v>
      </c>
      <c s="26">
        <v>270.2</v>
      </c>
      <c s="27">
        <v>0</v>
      </c>
      <c s="27">
        <f>ROUND(ROUND(H118,2)*ROUND(G118,3),2)</f>
      </c>
      <c r="O118">
        <f>(I118*21)/100</f>
      </c>
      <c t="s">
        <v>17</v>
      </c>
    </row>
    <row r="119" spans="1:5" ht="12.75">
      <c r="A119" s="28" t="s">
        <v>44</v>
      </c>
      <c r="E119" s="29" t="s">
        <v>41</v>
      </c>
    </row>
    <row r="120" spans="1:5" ht="12.75">
      <c r="A120" s="30" t="s">
        <v>45</v>
      </c>
      <c r="E120" s="31" t="s">
        <v>160</v>
      </c>
    </row>
    <row r="121" spans="1:5" ht="51">
      <c r="A121" t="s">
        <v>47</v>
      </c>
      <c r="E121" s="29" t="s">
        <v>161</v>
      </c>
    </row>
    <row r="122" spans="1:16" ht="12.75">
      <c r="A122" s="18" t="s">
        <v>39</v>
      </c>
      <c s="23" t="s">
        <v>162</v>
      </c>
      <c s="23" t="s">
        <v>163</v>
      </c>
      <c s="18" t="s">
        <v>41</v>
      </c>
      <c s="24" t="s">
        <v>164</v>
      </c>
      <c s="25" t="s">
        <v>139</v>
      </c>
      <c s="26">
        <v>181.63</v>
      </c>
      <c s="27">
        <v>0</v>
      </c>
      <c s="27">
        <f>ROUND(ROUND(H122,2)*ROUND(G122,3),2)</f>
      </c>
      <c r="O122">
        <f>(I122*21)/100</f>
      </c>
      <c t="s">
        <v>17</v>
      </c>
    </row>
    <row r="123" spans="1:5" ht="12.75">
      <c r="A123" s="28" t="s">
        <v>44</v>
      </c>
      <c r="E123" s="29" t="s">
        <v>41</v>
      </c>
    </row>
    <row r="124" spans="1:5" ht="12.75">
      <c r="A124" s="30" t="s">
        <v>45</v>
      </c>
      <c r="E124" s="31" t="s">
        <v>41</v>
      </c>
    </row>
    <row r="125" spans="1:5" ht="51">
      <c r="A125" t="s">
        <v>47</v>
      </c>
      <c r="E125" s="29" t="s">
        <v>161</v>
      </c>
    </row>
    <row r="126" spans="1:16" ht="12.75">
      <c r="A126" s="18" t="s">
        <v>39</v>
      </c>
      <c s="23" t="s">
        <v>165</v>
      </c>
      <c s="23" t="s">
        <v>166</v>
      </c>
      <c s="18" t="s">
        <v>41</v>
      </c>
      <c s="24" t="s">
        <v>167</v>
      </c>
      <c s="25" t="s">
        <v>139</v>
      </c>
      <c s="26">
        <v>451.63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44</v>
      </c>
      <c r="E127" s="29" t="s">
        <v>41</v>
      </c>
    </row>
    <row r="128" spans="1:5" ht="12.75">
      <c r="A128" s="30" t="s">
        <v>45</v>
      </c>
      <c r="E128" s="31" t="s">
        <v>168</v>
      </c>
    </row>
    <row r="129" spans="1:5" ht="25.5">
      <c r="A129" t="s">
        <v>47</v>
      </c>
      <c r="E129" s="29" t="s">
        <v>169</v>
      </c>
    </row>
    <row r="130" spans="1:18" ht="12.75" customHeight="1">
      <c r="A130" s="5" t="s">
        <v>37</v>
      </c>
      <c s="5"/>
      <c s="34" t="s">
        <v>34</v>
      </c>
      <c s="5"/>
      <c s="21" t="s">
        <v>170</v>
      </c>
      <c s="5"/>
      <c s="5"/>
      <c s="5"/>
      <c s="35">
        <f>0+Q130</f>
      </c>
      <c r="O130">
        <f>0+R130</f>
      </c>
      <c r="Q130">
        <f>0+I131+I135</f>
      </c>
      <c>
        <f>0+O131+O135</f>
      </c>
    </row>
    <row r="131" spans="1:16" ht="12.75">
      <c r="A131" s="18" t="s">
        <v>39</v>
      </c>
      <c s="23" t="s">
        <v>171</v>
      </c>
      <c s="23" t="s">
        <v>172</v>
      </c>
      <c s="18" t="s">
        <v>41</v>
      </c>
      <c s="24" t="s">
        <v>173</v>
      </c>
      <c s="25" t="s">
        <v>139</v>
      </c>
      <c s="26">
        <v>77.2</v>
      </c>
      <c s="27">
        <v>0</v>
      </c>
      <c s="27">
        <f>ROUND(ROUND(H131,2)*ROUND(G131,3),2)</f>
      </c>
      <c r="O131">
        <f>(I131*21)/100</f>
      </c>
      <c t="s">
        <v>17</v>
      </c>
    </row>
    <row r="132" spans="1:5" ht="12.75">
      <c r="A132" s="28" t="s">
        <v>44</v>
      </c>
      <c r="E132" s="29" t="s">
        <v>41</v>
      </c>
    </row>
    <row r="133" spans="1:5" ht="12.75">
      <c r="A133" s="30" t="s">
        <v>45</v>
      </c>
      <c r="E133" s="31" t="s">
        <v>174</v>
      </c>
    </row>
    <row r="134" spans="1:5" ht="25.5">
      <c r="A134" t="s">
        <v>47</v>
      </c>
      <c r="E134" s="29" t="s">
        <v>175</v>
      </c>
    </row>
    <row r="135" spans="1:16" ht="12.75">
      <c r="A135" s="18" t="s">
        <v>39</v>
      </c>
      <c s="23" t="s">
        <v>176</v>
      </c>
      <c s="23" t="s">
        <v>177</v>
      </c>
      <c s="18" t="s">
        <v>41</v>
      </c>
      <c s="24" t="s">
        <v>178</v>
      </c>
      <c s="25" t="s">
        <v>139</v>
      </c>
      <c s="26">
        <v>77.2</v>
      </c>
      <c s="27">
        <v>0</v>
      </c>
      <c s="27">
        <f>ROUND(ROUND(H135,2)*ROUND(G135,3),2)</f>
      </c>
      <c r="O135">
        <f>(I135*21)/100</f>
      </c>
      <c t="s">
        <v>17</v>
      </c>
    </row>
    <row r="136" spans="1:5" ht="12.75">
      <c r="A136" s="28" t="s">
        <v>44</v>
      </c>
      <c r="E136" s="29" t="s">
        <v>41</v>
      </c>
    </row>
    <row r="137" spans="1:5" ht="12.75">
      <c r="A137" s="30" t="s">
        <v>45</v>
      </c>
      <c r="E137" s="31" t="s">
        <v>174</v>
      </c>
    </row>
    <row r="138" spans="1:5" ht="38.25">
      <c r="A138" t="s">
        <v>47</v>
      </c>
      <c r="E138" s="29" t="s">
        <v>179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